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.cmikiewicz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I33" i="1"/>
  <c r="I32" i="1"/>
  <c r="I12" i="1"/>
  <c r="I11" i="1"/>
  <c r="I10" i="1"/>
  <c r="I9" i="1"/>
  <c r="I8" i="1"/>
  <c r="I7" i="1"/>
  <c r="I6" i="1"/>
  <c r="H29" i="1"/>
  <c r="G29" i="1"/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17" i="1"/>
  <c r="H16" i="1"/>
  <c r="H15" i="1"/>
  <c r="H14" i="1"/>
  <c r="H13" i="1"/>
  <c r="H28" i="1"/>
  <c r="H27" i="1"/>
  <c r="H26" i="1"/>
  <c r="H25" i="1"/>
  <c r="H24" i="1"/>
  <c r="H23" i="1"/>
  <c r="H22" i="1"/>
  <c r="H21" i="1"/>
  <c r="H20" i="1"/>
  <c r="H19" i="1"/>
  <c r="H18" i="1"/>
  <c r="G53" i="1" l="1"/>
  <c r="G52" i="1"/>
  <c r="G51" i="1"/>
  <c r="G50" i="1"/>
  <c r="G49" i="1"/>
  <c r="G48" i="1"/>
  <c r="G47" i="1"/>
  <c r="G46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<sst xmlns="http://schemas.openxmlformats.org/spreadsheetml/2006/main" count="247" uniqueCount="144">
  <si>
    <t>Inductance and cap values for MFC sine wave filter kits</t>
  </si>
  <si>
    <t>480 Volts</t>
  </si>
  <si>
    <t>Kit P/N</t>
  </si>
  <si>
    <t>Inductance value</t>
  </si>
  <si>
    <t>Cap value</t>
  </si>
  <si>
    <t>600 Volts</t>
  </si>
  <si>
    <t>MFC1200A*</t>
  </si>
  <si>
    <t>MFC008A*</t>
  </si>
  <si>
    <t>MFC012A*</t>
  </si>
  <si>
    <t>MFC016A*</t>
  </si>
  <si>
    <t>MFC023A*</t>
  </si>
  <si>
    <t>MFC030A*</t>
  </si>
  <si>
    <t>MFC045A*</t>
  </si>
  <si>
    <t>MFC055A*</t>
  </si>
  <si>
    <t>MFC065A*</t>
  </si>
  <si>
    <t>MFC080A*</t>
  </si>
  <si>
    <t>MFC110A*</t>
  </si>
  <si>
    <t>MFC130A*</t>
  </si>
  <si>
    <t>MFC160A*</t>
  </si>
  <si>
    <t>MFC200A*</t>
  </si>
  <si>
    <t>MFC250A*</t>
  </si>
  <si>
    <t>MFC305A*</t>
  </si>
  <si>
    <t>MFC362A*</t>
  </si>
  <si>
    <t>MFC420A*</t>
  </si>
  <si>
    <t>MFC480A*</t>
  </si>
  <si>
    <t>MFC600A*</t>
  </si>
  <si>
    <t>MFC750A*</t>
  </si>
  <si>
    <t>MFC850A*</t>
  </si>
  <si>
    <t>MFC960A*</t>
  </si>
  <si>
    <t>MFC008C*</t>
  </si>
  <si>
    <t>MFC010C*</t>
  </si>
  <si>
    <t>MFC012C*</t>
  </si>
  <si>
    <t>MFC020C*</t>
  </si>
  <si>
    <t>MFC025C*</t>
  </si>
  <si>
    <t>MFC028C*</t>
  </si>
  <si>
    <t>MFC035C*</t>
  </si>
  <si>
    <t>MFC045C*</t>
  </si>
  <si>
    <t>MFC055C*</t>
  </si>
  <si>
    <t>MFC065C*</t>
  </si>
  <si>
    <t>MFC080C*</t>
  </si>
  <si>
    <t>MFC110C*</t>
  </si>
  <si>
    <t>MFC130C*</t>
  </si>
  <si>
    <t>MFC160C*</t>
  </si>
  <si>
    <t>MFC200C*</t>
  </si>
  <si>
    <t>MFC250C*</t>
  </si>
  <si>
    <t>MFC305C*</t>
  </si>
  <si>
    <t>MFC362C*</t>
  </si>
  <si>
    <t>MFC420C*</t>
  </si>
  <si>
    <t>MFC500C*</t>
  </si>
  <si>
    <t>MFC600C*</t>
  </si>
  <si>
    <t>MFC750C*</t>
  </si>
  <si>
    <t>5.98mH</t>
  </si>
  <si>
    <t>3.98mH</t>
  </si>
  <si>
    <t>2.99mH</t>
  </si>
  <si>
    <t>2.08mH</t>
  </si>
  <si>
    <t>1.59mH</t>
  </si>
  <si>
    <t>1.06mH</t>
  </si>
  <si>
    <t>.869mH</t>
  </si>
  <si>
    <t>.735mH</t>
  </si>
  <si>
    <t>.598mH</t>
  </si>
  <si>
    <t>.435mH</t>
  </si>
  <si>
    <t>.368mH</t>
  </si>
  <si>
    <t>.299mH</t>
  </si>
  <si>
    <t>.191mH</t>
  </si>
  <si>
    <t>.157mH</t>
  </si>
  <si>
    <t>.132mH</t>
  </si>
  <si>
    <t>.114mH</t>
  </si>
  <si>
    <t>.100mH</t>
  </si>
  <si>
    <t>.080mH</t>
  </si>
  <si>
    <t>.057mH</t>
  </si>
  <si>
    <t>0.05mH</t>
  </si>
  <si>
    <t>MFC1080A*</t>
  </si>
  <si>
    <t>.090mH x 2 pcs</t>
  </si>
  <si>
    <t>080mH x 2 pcs</t>
  </si>
  <si>
    <t>7.47mH</t>
  </si>
  <si>
    <t>4.98mH</t>
  </si>
  <si>
    <t>2.39mH</t>
  </si>
  <si>
    <t>2.13mH</t>
  </si>
  <si>
    <t>1.71mH</t>
  </si>
  <si>
    <t>1.33mH</t>
  </si>
  <si>
    <t>1.09mH</t>
  </si>
  <si>
    <t>.747mH</t>
  </si>
  <si>
    <t>.919mH</t>
  </si>
  <si>
    <t>.543mH</t>
  </si>
  <si>
    <t>.460mH</t>
  </si>
  <si>
    <t>.373mH</t>
  </si>
  <si>
    <t>.239mH</t>
  </si>
  <si>
    <t>.196mH</t>
  </si>
  <si>
    <t>.165mH</t>
  </si>
  <si>
    <t>.142mH</t>
  </si>
  <si>
    <t>.120mH</t>
  </si>
  <si>
    <t>Cap Value Filter</t>
  </si>
  <si>
    <t>uf</t>
  </si>
  <si>
    <t>0.045mH</t>
  </si>
  <si>
    <t>0.04mH</t>
  </si>
  <si>
    <t>3 pcs, 6uf, 440vac, single phase  (External Wye Connected)</t>
  </si>
  <si>
    <t>3 pcs, 15uf, 440vac, single phase (External  Wye Connected)</t>
  </si>
  <si>
    <t>3 pcs, 20uf, 15 amps, 1000vdc, single phase (External Wye Connected)</t>
  </si>
  <si>
    <t>3 pcs, 20uf, 15 amps, 1000vdc, single phase (External  Wye Connected)</t>
  </si>
  <si>
    <t>3 pcs, 32uf, 18 amps, 1000vdc, single phase (External Wye Connected)</t>
  </si>
  <si>
    <t>3 pcs, 10uf, 15 amp,1000vdc, single phase, (External Wye Connected)</t>
  </si>
  <si>
    <t>3 pcs, 20uf, 15 amp,1000vdc, single phase, (External Wye Connected)</t>
  </si>
  <si>
    <t>3 pcs, 35uf, 330vdc, single phase, (External Wye Connected)</t>
  </si>
  <si>
    <t>3 pcs, 40uf, 18 amp,1000vdc, single phase, (External Wye Connected)</t>
  </si>
  <si>
    <t>1pc,5kvar,3*19.2uf, 3 phase   (Internal Delta) Parallel</t>
  </si>
  <si>
    <t>1pc,10kvar,3*38.5uf, 3 phase (Internal Delta) Parallel</t>
  </si>
  <si>
    <t>1pc,10kvar,3*38.5uf, &amp; 1pc, 3KVAR,3*11.55uf,All 3 phase (Internal Delta) Parallel</t>
  </si>
  <si>
    <t>1pc,10kvar,3*38.5uf, &amp; 1pc, 3KVAR,3*11.55uf, &amp; 1pc, 5KVAR,3*19.2uf,All 3 phase (Internal Delta) Parallel</t>
  </si>
  <si>
    <t>2pcs,10kvar,3*38.5uf, &amp; 1pc, 3KVAR,3*11.55uf, &amp; 1pc, 5KVAR,3*19.2uf,All 3 phase (Internal Delta) Parallel</t>
  </si>
  <si>
    <t>3pcs,10kvar,3*38.5uf, &amp; 1pc, 3KVAR,3*11.55uf, &amp; 1pc, 5KVAR,3*19.2uf,All 3 phase (Internal Delta) Parallel</t>
  </si>
  <si>
    <t>4pcs,10kvar,3*38.5uf, &amp; 1pc, 3KVAR,3*11.55uf, &amp; 1pc, 5KVAR,3*19.2uf,All 3 phase (Internal Delta) Parallel</t>
  </si>
  <si>
    <t>5pcs,10kvar,3*38.5uf, &amp; 1pc, 3KVAR,3*11.55uf, &amp; 1pc, 5KVAR,3*19.2uf,All 3 phase (Internal Delta) Parallel</t>
  </si>
  <si>
    <t>7pcs,10kvar,3*38.5uf, &amp; 2pcs, 3KVAR,3*11.55uf,All 3 phase (Internal Delta) Parallel</t>
  </si>
  <si>
    <t>8pcs,10kvar,3*38.5uf, &amp; 2pcs, 3KVAR,3*11.55uf,All 3 phase (Internal Delta) Parallel</t>
  </si>
  <si>
    <t>1pc,5kvar,3*12.2uf, 3 phase  ( Internal Delta) Parallel</t>
  </si>
  <si>
    <t>1pc,10kvar,3*24.4uf, 3 phase ( Internal Delta) Parallel</t>
  </si>
  <si>
    <t>1pc,15kvar,3*36.5uf, 3 phase ( Internal Delta)  Parallel</t>
  </si>
  <si>
    <t>2pcs,15kvar,3*36.5uf, 3 phase ( Internal Delta) Parallel</t>
  </si>
  <si>
    <t>3pcs,10kvar,3*24.2uf, 3 phase ( Internal Delta) Parallel</t>
  </si>
  <si>
    <t>4pcs,10kvar,3*24.2uf, 3 phase ( Internal Delta) Parallel</t>
  </si>
  <si>
    <t>4pcs,10kvar,3*24.2uf, &amp; 1pc, 5KVAR,3*12.2uf,All 3 phase ( Internal Delta) Parallel</t>
  </si>
  <si>
    <t>4pcs,15kvar,3*36.5uf, 3 phase ( Internal Delta)  Parallel</t>
  </si>
  <si>
    <t>5pcs,15kvar,3*36.5uf, 3 phase ( Internal Delta) Parallel</t>
  </si>
  <si>
    <t>AA &amp; AR or CA &amp; CR kits.</t>
  </si>
  <si>
    <t>*</t>
  </si>
  <si>
    <t>3xC</t>
  </si>
  <si>
    <t>C</t>
  </si>
  <si>
    <t>Wye</t>
  </si>
  <si>
    <t>Delta</t>
  </si>
  <si>
    <t>Inductance</t>
  </si>
  <si>
    <t>NA</t>
  </si>
  <si>
    <t>Applicable to</t>
  </si>
  <si>
    <r>
      <t xml:space="preserve">3 pcs, </t>
    </r>
    <r>
      <rPr>
        <b/>
        <sz val="11"/>
        <color rgb="FFFF0000"/>
        <rFont val="Calibri"/>
        <family val="2"/>
        <scheme val="minor"/>
      </rPr>
      <t>7.5</t>
    </r>
    <r>
      <rPr>
        <sz val="11"/>
        <color theme="1"/>
        <rFont val="Calibri"/>
        <family val="2"/>
        <scheme val="minor"/>
      </rPr>
      <t>uf, 12 amp,1000vdc, single phase, (External Wye Connected)</t>
    </r>
  </si>
  <si>
    <r>
      <t xml:space="preserve">3 pcs, </t>
    </r>
    <r>
      <rPr>
        <b/>
        <sz val="11"/>
        <color rgb="FFFF0000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uf, 15 amp,1000vdc, single phase, (External Wye Connected)</t>
    </r>
  </si>
  <si>
    <t>.064mH</t>
  </si>
  <si>
    <r>
      <t xml:space="preserve">2 pcs, 10kvar, </t>
    </r>
    <r>
      <rPr>
        <b/>
        <sz val="11"/>
        <color rgb="FFFF0000"/>
        <rFont val="Calibri"/>
        <family val="2"/>
        <scheme val="minor"/>
      </rPr>
      <t>3*</t>
    </r>
    <r>
      <rPr>
        <sz val="11"/>
        <color theme="1"/>
        <rFont val="Calibri"/>
        <family val="2"/>
        <scheme val="minor"/>
      </rPr>
      <t>38.5uf, 3 phase (Internal Delta) Parallel</t>
    </r>
  </si>
  <si>
    <t>8pcs,10kvar,3*38.5uf &amp; 2pcs, 5KVAR,3*19.2uf,All 3 phase (Internal Delta) Parallel</t>
  </si>
  <si>
    <t>3pcs 6uf, 440 vac, single phase   (External Wye Connected)</t>
  </si>
  <si>
    <t>3 pcs, 7.5uf, 440vac, single phase (External Wye Connected)</t>
  </si>
  <si>
    <r>
      <t>3 pcs,</t>
    </r>
    <r>
      <rPr>
        <b/>
        <sz val="11"/>
        <color rgb="FFFF0000"/>
        <rFont val="Calibri"/>
        <family val="2"/>
        <scheme val="minor"/>
      </rPr>
      <t xml:space="preserve"> 15</t>
    </r>
    <r>
      <rPr>
        <sz val="11"/>
        <color theme="1"/>
        <rFont val="Calibri"/>
        <family val="2"/>
        <scheme val="minor"/>
      </rPr>
      <t>uf, 15 amps, 1000vdc, single phase (External  Wye Connected)</t>
    </r>
  </si>
  <si>
    <r>
      <t>1pc,5kvar,3*</t>
    </r>
    <r>
      <rPr>
        <b/>
        <sz val="11"/>
        <color rgb="FFFF0000"/>
        <rFont val="Calibri"/>
        <family val="2"/>
        <scheme val="minor"/>
      </rPr>
      <t>12.3</t>
    </r>
    <r>
      <rPr>
        <sz val="11"/>
        <color theme="1"/>
        <rFont val="Calibri"/>
        <family val="2"/>
        <scheme val="minor"/>
      </rPr>
      <t>uf, 3 phase  ( Internal Delta) Parallel</t>
    </r>
  </si>
  <si>
    <r>
      <t>1pc,</t>
    </r>
    <r>
      <rPr>
        <b/>
        <sz val="11"/>
        <color rgb="FFFF0000"/>
        <rFont val="Calibri"/>
        <family val="2"/>
        <scheme val="minor"/>
      </rPr>
      <t>15kvar,3*36.5</t>
    </r>
    <r>
      <rPr>
        <sz val="11"/>
        <color theme="1"/>
        <rFont val="Calibri"/>
        <family val="2"/>
        <scheme val="minor"/>
      </rPr>
      <t>uf, 3 phase ( Internal Delta)  Parallel</t>
    </r>
  </si>
  <si>
    <t>2pcs,9.9kvar,3*24.2uf, 3 phase ( Internal Delta) Parallel</t>
  </si>
  <si>
    <r>
      <t>2pcs,</t>
    </r>
    <r>
      <rPr>
        <b/>
        <sz val="11"/>
        <color rgb="FFFF0000"/>
        <rFont val="Calibri"/>
        <family val="2"/>
        <scheme val="minor"/>
      </rPr>
      <t>9.</t>
    </r>
    <r>
      <rPr>
        <sz val="11"/>
        <color rgb="FFFF0000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kvar,3*24.2uf, 3 phase ( Internal Delta) Parallel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</si>
</sst>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9" fontId="3" fillId="0" borderId="0" xfId="0" applyNumberFormat="1" applyFont="1" applyFill="1"/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6"/>
  <sheetViews>
    <sheetView tabSelected="1" workbookViewId="0">
      <selection activeCell="F46" sqref="F46"/>
    </sheetView>
  </sheetViews>
  <sheetFormatPr defaultRowHeight="15" x14ac:dyDescent="0.25"/>
  <cols>
    <col min="2" max="2" width="13.85546875" style="2" customWidth="1"/>
    <col min="4" max="4" width="18.85546875" customWidth="1"/>
    <col min="6" max="6" width="100.5703125" customWidth="1"/>
    <col min="7" max="7" width="15.140625" bestFit="1" customWidth="1"/>
  </cols>
  <sheetData>
    <row r="1" spans="2:10" x14ac:dyDescent="0.25">
      <c r="D1" s="3" t="s">
        <v>0</v>
      </c>
    </row>
    <row r="2" spans="2:10" x14ac:dyDescent="0.25">
      <c r="D2" s="9">
        <v>99.18</v>
      </c>
      <c r="H2" s="8">
        <v>99.19</v>
      </c>
      <c r="I2" s="8">
        <v>99.19</v>
      </c>
    </row>
    <row r="3" spans="2:10" x14ac:dyDescent="0.25">
      <c r="D3" s="3" t="s">
        <v>129</v>
      </c>
      <c r="H3" s="8" t="s">
        <v>128</v>
      </c>
      <c r="I3" s="8" t="s">
        <v>127</v>
      </c>
    </row>
    <row r="4" spans="2:10" ht="21" x14ac:dyDescent="0.35">
      <c r="D4" s="4" t="s">
        <v>1</v>
      </c>
      <c r="H4" s="7" t="s">
        <v>125</v>
      </c>
      <c r="I4" t="s">
        <v>126</v>
      </c>
    </row>
    <row r="5" spans="2:10" x14ac:dyDescent="0.25">
      <c r="B5" s="2" t="s">
        <v>2</v>
      </c>
      <c r="D5" s="3" t="s">
        <v>3</v>
      </c>
      <c r="E5" s="3"/>
      <c r="F5" s="3" t="s">
        <v>4</v>
      </c>
      <c r="G5" s="3" t="s">
        <v>91</v>
      </c>
    </row>
    <row r="6" spans="2:10" x14ac:dyDescent="0.25">
      <c r="B6" s="2" t="s">
        <v>7</v>
      </c>
      <c r="D6" s="1" t="s">
        <v>51</v>
      </c>
      <c r="F6" t="s">
        <v>132</v>
      </c>
      <c r="G6" s="11">
        <v>7.5</v>
      </c>
      <c r="H6" t="s">
        <v>130</v>
      </c>
      <c r="I6">
        <f>G6</f>
        <v>7.5</v>
      </c>
      <c r="J6" t="s">
        <v>92</v>
      </c>
    </row>
    <row r="7" spans="2:10" x14ac:dyDescent="0.25">
      <c r="B7" s="2" t="s">
        <v>8</v>
      </c>
      <c r="D7" s="1" t="s">
        <v>52</v>
      </c>
      <c r="F7" t="s">
        <v>100</v>
      </c>
      <c r="G7">
        <v>10</v>
      </c>
      <c r="H7" t="s">
        <v>130</v>
      </c>
      <c r="I7">
        <f>G7</f>
        <v>10</v>
      </c>
      <c r="J7" t="s">
        <v>92</v>
      </c>
    </row>
    <row r="8" spans="2:10" x14ac:dyDescent="0.25">
      <c r="B8" s="2" t="s">
        <v>9</v>
      </c>
      <c r="D8" s="1" t="s">
        <v>53</v>
      </c>
      <c r="F8" t="s">
        <v>133</v>
      </c>
      <c r="G8" s="11">
        <v>15</v>
      </c>
      <c r="H8" t="s">
        <v>130</v>
      </c>
      <c r="I8">
        <f t="shared" ref="I8:I12" si="0">G8</f>
        <v>15</v>
      </c>
      <c r="J8" t="s">
        <v>92</v>
      </c>
    </row>
    <row r="9" spans="2:10" x14ac:dyDescent="0.25">
      <c r="B9" s="2" t="s">
        <v>10</v>
      </c>
      <c r="D9" s="1" t="s">
        <v>54</v>
      </c>
      <c r="F9" t="s">
        <v>101</v>
      </c>
      <c r="G9">
        <v>20</v>
      </c>
      <c r="H9" t="s">
        <v>130</v>
      </c>
      <c r="I9">
        <f t="shared" si="0"/>
        <v>20</v>
      </c>
      <c r="J9" t="s">
        <v>92</v>
      </c>
    </row>
    <row r="10" spans="2:10" x14ac:dyDescent="0.25">
      <c r="B10" s="2" t="s">
        <v>11</v>
      </c>
      <c r="D10" s="1" t="s">
        <v>55</v>
      </c>
      <c r="F10" t="s">
        <v>102</v>
      </c>
      <c r="G10">
        <v>35</v>
      </c>
      <c r="H10" t="s">
        <v>130</v>
      </c>
      <c r="I10">
        <f t="shared" si="0"/>
        <v>35</v>
      </c>
      <c r="J10" t="s">
        <v>92</v>
      </c>
    </row>
    <row r="11" spans="2:10" x14ac:dyDescent="0.25">
      <c r="B11" s="2" t="s">
        <v>12</v>
      </c>
      <c r="D11" s="1" t="s">
        <v>56</v>
      </c>
      <c r="F11" t="s">
        <v>103</v>
      </c>
      <c r="G11">
        <v>40</v>
      </c>
      <c r="H11" t="s">
        <v>130</v>
      </c>
      <c r="I11">
        <f t="shared" si="0"/>
        <v>40</v>
      </c>
      <c r="J11" t="s">
        <v>92</v>
      </c>
    </row>
    <row r="12" spans="2:10" x14ac:dyDescent="0.25">
      <c r="B12" s="2" t="s">
        <v>13</v>
      </c>
      <c r="D12" s="1" t="s">
        <v>57</v>
      </c>
      <c r="F12" t="s">
        <v>103</v>
      </c>
      <c r="G12">
        <v>40</v>
      </c>
      <c r="H12" t="s">
        <v>130</v>
      </c>
      <c r="I12">
        <f t="shared" si="0"/>
        <v>40</v>
      </c>
      <c r="J12" t="s">
        <v>92</v>
      </c>
    </row>
    <row r="13" spans="2:10" x14ac:dyDescent="0.25">
      <c r="B13" s="2" t="s">
        <v>14</v>
      </c>
      <c r="D13" s="1" t="s">
        <v>58</v>
      </c>
      <c r="F13" t="s">
        <v>104</v>
      </c>
      <c r="G13">
        <v>19.2</v>
      </c>
      <c r="H13" s="8">
        <f t="shared" ref="H13:H29" si="1">3*G13</f>
        <v>57.599999999999994</v>
      </c>
      <c r="I13" s="10" t="s">
        <v>130</v>
      </c>
      <c r="J13" t="s">
        <v>92</v>
      </c>
    </row>
    <row r="14" spans="2:10" x14ac:dyDescent="0.25">
      <c r="B14" s="2" t="s">
        <v>15</v>
      </c>
      <c r="D14" s="1" t="s">
        <v>59</v>
      </c>
      <c r="F14" t="s">
        <v>104</v>
      </c>
      <c r="G14">
        <v>19.2</v>
      </c>
      <c r="H14" s="8">
        <f t="shared" si="1"/>
        <v>57.599999999999994</v>
      </c>
      <c r="I14" s="10" t="s">
        <v>130</v>
      </c>
      <c r="J14" t="s">
        <v>92</v>
      </c>
    </row>
    <row r="15" spans="2:10" x14ac:dyDescent="0.25">
      <c r="B15" s="2" t="s">
        <v>16</v>
      </c>
      <c r="D15" s="1" t="s">
        <v>60</v>
      </c>
      <c r="F15" t="s">
        <v>105</v>
      </c>
      <c r="G15">
        <v>38.5</v>
      </c>
      <c r="H15" s="8">
        <f t="shared" si="1"/>
        <v>115.5</v>
      </c>
      <c r="I15" s="10" t="s">
        <v>130</v>
      </c>
      <c r="J15" t="s">
        <v>92</v>
      </c>
    </row>
    <row r="16" spans="2:10" x14ac:dyDescent="0.25">
      <c r="B16" s="2" t="s">
        <v>17</v>
      </c>
      <c r="D16" s="1" t="s">
        <v>61</v>
      </c>
      <c r="F16" t="s">
        <v>105</v>
      </c>
      <c r="G16">
        <v>38.5</v>
      </c>
      <c r="H16" s="8">
        <f t="shared" si="1"/>
        <v>115.5</v>
      </c>
      <c r="I16" s="10" t="s">
        <v>130</v>
      </c>
      <c r="J16" t="s">
        <v>92</v>
      </c>
    </row>
    <row r="17" spans="2:10" x14ac:dyDescent="0.25">
      <c r="B17" s="2" t="s">
        <v>18</v>
      </c>
      <c r="D17" s="1" t="s">
        <v>62</v>
      </c>
      <c r="F17" t="s">
        <v>105</v>
      </c>
      <c r="G17">
        <v>38.5</v>
      </c>
      <c r="H17" s="8">
        <f t="shared" si="1"/>
        <v>115.5</v>
      </c>
      <c r="I17" s="10" t="s">
        <v>130</v>
      </c>
      <c r="J17" t="s">
        <v>92</v>
      </c>
    </row>
    <row r="18" spans="2:10" x14ac:dyDescent="0.25">
      <c r="B18" s="2" t="s">
        <v>19</v>
      </c>
      <c r="D18" s="12" t="s">
        <v>86</v>
      </c>
      <c r="F18" t="s">
        <v>106</v>
      </c>
      <c r="G18">
        <f>38.5+11.55</f>
        <v>50.05</v>
      </c>
      <c r="H18" s="8">
        <f t="shared" si="1"/>
        <v>150.14999999999998</v>
      </c>
      <c r="I18" s="10" t="s">
        <v>130</v>
      </c>
      <c r="J18" t="s">
        <v>92</v>
      </c>
    </row>
    <row r="19" spans="2:10" x14ac:dyDescent="0.25">
      <c r="B19" s="2" t="s">
        <v>20</v>
      </c>
      <c r="D19" s="1" t="s">
        <v>63</v>
      </c>
      <c r="F19" t="s">
        <v>107</v>
      </c>
      <c r="G19">
        <f>38.5+11.55+19.2</f>
        <v>69.25</v>
      </c>
      <c r="H19" s="8">
        <f t="shared" si="1"/>
        <v>207.75</v>
      </c>
      <c r="I19" s="10" t="s">
        <v>130</v>
      </c>
      <c r="J19" t="s">
        <v>92</v>
      </c>
    </row>
    <row r="20" spans="2:10" x14ac:dyDescent="0.25">
      <c r="B20" s="2" t="s">
        <v>21</v>
      </c>
      <c r="D20" s="1" t="s">
        <v>64</v>
      </c>
      <c r="F20" t="s">
        <v>135</v>
      </c>
      <c r="G20">
        <f>2*38.5</f>
        <v>77</v>
      </c>
      <c r="H20" s="8">
        <f t="shared" si="1"/>
        <v>231</v>
      </c>
      <c r="I20" s="10" t="s">
        <v>130</v>
      </c>
      <c r="J20" t="s">
        <v>92</v>
      </c>
    </row>
    <row r="21" spans="2:10" x14ac:dyDescent="0.25">
      <c r="B21" s="2" t="s">
        <v>22</v>
      </c>
      <c r="D21" s="1" t="s">
        <v>65</v>
      </c>
      <c r="F21" t="s">
        <v>108</v>
      </c>
      <c r="G21">
        <f>2*38.5+11.55+19.2</f>
        <v>107.75</v>
      </c>
      <c r="H21" s="8">
        <f t="shared" si="1"/>
        <v>323.25</v>
      </c>
      <c r="I21" s="10" t="s">
        <v>130</v>
      </c>
      <c r="J21" t="s">
        <v>92</v>
      </c>
    </row>
    <row r="22" spans="2:10" x14ac:dyDescent="0.25">
      <c r="B22" s="2" t="s">
        <v>23</v>
      </c>
      <c r="D22" s="1" t="s">
        <v>66</v>
      </c>
      <c r="F22" t="s">
        <v>108</v>
      </c>
      <c r="G22">
        <f>2*38.5+11.55+19.2</f>
        <v>107.75</v>
      </c>
      <c r="H22" s="8">
        <f t="shared" si="1"/>
        <v>323.25</v>
      </c>
      <c r="I22" s="10" t="s">
        <v>130</v>
      </c>
      <c r="J22" t="s">
        <v>92</v>
      </c>
    </row>
    <row r="23" spans="2:10" x14ac:dyDescent="0.25">
      <c r="B23" s="2" t="s">
        <v>24</v>
      </c>
      <c r="D23" s="1" t="s">
        <v>67</v>
      </c>
      <c r="F23" t="s">
        <v>109</v>
      </c>
      <c r="G23">
        <f>3*38.5+11.55+19.2</f>
        <v>146.25</v>
      </c>
      <c r="H23" s="8">
        <f t="shared" si="1"/>
        <v>438.75</v>
      </c>
      <c r="I23" s="10" t="s">
        <v>130</v>
      </c>
      <c r="J23" t="s">
        <v>92</v>
      </c>
    </row>
    <row r="24" spans="2:10" x14ac:dyDescent="0.25">
      <c r="B24" s="2" t="s">
        <v>25</v>
      </c>
      <c r="D24" s="1" t="s">
        <v>68</v>
      </c>
      <c r="F24" t="s">
        <v>110</v>
      </c>
      <c r="G24">
        <f>4*38.5+11.55+19.2</f>
        <v>184.75</v>
      </c>
      <c r="H24" s="8">
        <f t="shared" si="1"/>
        <v>554.25</v>
      </c>
      <c r="I24" s="10" t="s">
        <v>130</v>
      </c>
      <c r="J24" t="s">
        <v>92</v>
      </c>
    </row>
    <row r="25" spans="2:10" x14ac:dyDescent="0.25">
      <c r="B25" s="2" t="s">
        <v>26</v>
      </c>
      <c r="D25" s="12" t="s">
        <v>134</v>
      </c>
      <c r="F25" t="s">
        <v>111</v>
      </c>
      <c r="G25">
        <f>5*38.5+11.55+19.2</f>
        <v>223.25</v>
      </c>
      <c r="H25" s="8">
        <f t="shared" si="1"/>
        <v>669.75</v>
      </c>
      <c r="I25" s="10" t="s">
        <v>130</v>
      </c>
      <c r="J25" t="s">
        <v>92</v>
      </c>
    </row>
    <row r="26" spans="2:10" x14ac:dyDescent="0.25">
      <c r="B26" s="2" t="s">
        <v>27</v>
      </c>
      <c r="D26" s="1" t="s">
        <v>69</v>
      </c>
      <c r="F26" t="s">
        <v>111</v>
      </c>
      <c r="G26">
        <f>5*38.5+11.55+19.2</f>
        <v>223.25</v>
      </c>
      <c r="H26" s="8">
        <f t="shared" si="1"/>
        <v>669.75</v>
      </c>
      <c r="I26" s="10" t="s">
        <v>130</v>
      </c>
      <c r="J26" t="s">
        <v>92</v>
      </c>
    </row>
    <row r="27" spans="2:10" x14ac:dyDescent="0.25">
      <c r="B27" s="2" t="s">
        <v>28</v>
      </c>
      <c r="D27" s="1" t="s">
        <v>70</v>
      </c>
      <c r="F27" t="s">
        <v>112</v>
      </c>
      <c r="G27">
        <f>7*38.5+2*11.55</f>
        <v>292.60000000000002</v>
      </c>
      <c r="H27" s="8">
        <f t="shared" si="1"/>
        <v>877.80000000000007</v>
      </c>
      <c r="I27" s="10" t="s">
        <v>130</v>
      </c>
      <c r="J27" t="s">
        <v>92</v>
      </c>
    </row>
    <row r="28" spans="2:10" x14ac:dyDescent="0.25">
      <c r="B28" s="2" t="s">
        <v>71</v>
      </c>
      <c r="D28" s="1" t="s">
        <v>72</v>
      </c>
      <c r="E28" t="s">
        <v>93</v>
      </c>
      <c r="F28" t="s">
        <v>113</v>
      </c>
      <c r="G28">
        <f>8*38.5+2*11.55</f>
        <v>331.1</v>
      </c>
      <c r="H28" s="8">
        <f t="shared" si="1"/>
        <v>993.30000000000007</v>
      </c>
      <c r="I28" s="10" t="s">
        <v>130</v>
      </c>
      <c r="J28" t="s">
        <v>92</v>
      </c>
    </row>
    <row r="29" spans="2:10" x14ac:dyDescent="0.25">
      <c r="B29" s="2" t="s">
        <v>6</v>
      </c>
      <c r="D29" s="1" t="s">
        <v>73</v>
      </c>
      <c r="E29" t="s">
        <v>94</v>
      </c>
      <c r="F29" t="s">
        <v>136</v>
      </c>
      <c r="G29" s="11">
        <f>8*38.5+2*19.2</f>
        <v>346.4</v>
      </c>
      <c r="H29" s="8">
        <f>3*G29</f>
        <v>1039.1999999999998</v>
      </c>
      <c r="I29" s="10" t="s">
        <v>130</v>
      </c>
      <c r="J29" t="s">
        <v>92</v>
      </c>
    </row>
    <row r="31" spans="2:10" ht="21" x14ac:dyDescent="0.35">
      <c r="D31" s="4" t="s">
        <v>5</v>
      </c>
    </row>
    <row r="32" spans="2:10" x14ac:dyDescent="0.25">
      <c r="B32" s="2" t="s">
        <v>29</v>
      </c>
      <c r="D32" s="1" t="s">
        <v>74</v>
      </c>
      <c r="F32" t="s">
        <v>137</v>
      </c>
      <c r="G32" s="11">
        <v>6</v>
      </c>
      <c r="H32" s="13" t="s">
        <v>130</v>
      </c>
      <c r="I32" s="11">
        <f>G32</f>
        <v>6</v>
      </c>
      <c r="J32" s="11" t="s">
        <v>92</v>
      </c>
    </row>
    <row r="33" spans="2:10" x14ac:dyDescent="0.25">
      <c r="B33" s="2" t="s">
        <v>30</v>
      </c>
      <c r="D33" s="1" t="s">
        <v>51</v>
      </c>
      <c r="F33" t="s">
        <v>95</v>
      </c>
      <c r="G33">
        <v>6</v>
      </c>
      <c r="H33" s="10" t="s">
        <v>130</v>
      </c>
      <c r="I33">
        <f t="shared" ref="I33:I39" si="2">G33</f>
        <v>6</v>
      </c>
      <c r="J33" t="s">
        <v>92</v>
      </c>
    </row>
    <row r="34" spans="2:10" x14ac:dyDescent="0.25">
      <c r="B34" s="2" t="s">
        <v>31</v>
      </c>
      <c r="D34" s="1" t="s">
        <v>75</v>
      </c>
      <c r="F34" t="s">
        <v>138</v>
      </c>
      <c r="G34" s="11">
        <v>7.5</v>
      </c>
      <c r="H34" s="13" t="s">
        <v>130</v>
      </c>
      <c r="I34" s="11">
        <f t="shared" si="2"/>
        <v>7.5</v>
      </c>
      <c r="J34" s="11" t="s">
        <v>92</v>
      </c>
    </row>
    <row r="35" spans="2:10" x14ac:dyDescent="0.25">
      <c r="B35" s="2" t="s">
        <v>32</v>
      </c>
      <c r="D35" s="1" t="s">
        <v>53</v>
      </c>
      <c r="F35" t="s">
        <v>96</v>
      </c>
      <c r="G35">
        <v>15</v>
      </c>
      <c r="H35" s="10" t="s">
        <v>130</v>
      </c>
      <c r="I35">
        <f t="shared" si="2"/>
        <v>15</v>
      </c>
      <c r="J35" t="s">
        <v>92</v>
      </c>
    </row>
    <row r="36" spans="2:10" x14ac:dyDescent="0.25">
      <c r="B36" s="2" t="s">
        <v>33</v>
      </c>
      <c r="D36" s="1" t="s">
        <v>76</v>
      </c>
      <c r="F36" t="s">
        <v>139</v>
      </c>
      <c r="G36" s="11">
        <v>15</v>
      </c>
      <c r="H36" s="13" t="s">
        <v>130</v>
      </c>
      <c r="I36" s="11">
        <f t="shared" si="2"/>
        <v>15</v>
      </c>
      <c r="J36" s="11" t="s">
        <v>92</v>
      </c>
    </row>
    <row r="37" spans="2:10" x14ac:dyDescent="0.25">
      <c r="B37" s="2" t="s">
        <v>34</v>
      </c>
      <c r="D37" s="1" t="s">
        <v>77</v>
      </c>
      <c r="F37" t="s">
        <v>97</v>
      </c>
      <c r="G37">
        <v>20</v>
      </c>
      <c r="H37" s="10" t="s">
        <v>130</v>
      </c>
      <c r="I37">
        <f t="shared" si="2"/>
        <v>20</v>
      </c>
      <c r="J37" t="s">
        <v>92</v>
      </c>
    </row>
    <row r="38" spans="2:10" x14ac:dyDescent="0.25">
      <c r="B38" s="2" t="s">
        <v>35</v>
      </c>
      <c r="D38" s="1" t="s">
        <v>78</v>
      </c>
      <c r="F38" t="s">
        <v>98</v>
      </c>
      <c r="G38">
        <v>20</v>
      </c>
      <c r="H38" s="10" t="s">
        <v>130</v>
      </c>
      <c r="I38">
        <f t="shared" si="2"/>
        <v>20</v>
      </c>
      <c r="J38" t="s">
        <v>92</v>
      </c>
    </row>
    <row r="39" spans="2:10" x14ac:dyDescent="0.25">
      <c r="B39" s="2" t="s">
        <v>36</v>
      </c>
      <c r="D39" s="1" t="s">
        <v>79</v>
      </c>
      <c r="F39" t="s">
        <v>99</v>
      </c>
      <c r="G39">
        <v>32</v>
      </c>
      <c r="H39" s="10" t="s">
        <v>130</v>
      </c>
      <c r="I39">
        <f t="shared" si="2"/>
        <v>32</v>
      </c>
      <c r="J39" t="s">
        <v>92</v>
      </c>
    </row>
    <row r="40" spans="2:10" x14ac:dyDescent="0.25">
      <c r="B40" s="2" t="s">
        <v>37</v>
      </c>
      <c r="D40" s="1" t="s">
        <v>80</v>
      </c>
      <c r="F40" t="s">
        <v>140</v>
      </c>
      <c r="G40" s="11">
        <v>12.3</v>
      </c>
      <c r="H40" s="11">
        <f>3*G40</f>
        <v>36.900000000000006</v>
      </c>
      <c r="I40" s="13" t="s">
        <v>130</v>
      </c>
      <c r="J40" s="11" t="s">
        <v>92</v>
      </c>
    </row>
    <row r="41" spans="2:10" x14ac:dyDescent="0.25">
      <c r="B41" s="2" t="s">
        <v>38</v>
      </c>
      <c r="D41" s="1" t="s">
        <v>82</v>
      </c>
      <c r="F41" t="s">
        <v>114</v>
      </c>
      <c r="G41">
        <v>12.2</v>
      </c>
      <c r="H41">
        <f t="shared" ref="H41:H53" si="3">3*G41</f>
        <v>36.599999999999994</v>
      </c>
      <c r="I41" s="10" t="s">
        <v>130</v>
      </c>
      <c r="J41" t="s">
        <v>92</v>
      </c>
    </row>
    <row r="42" spans="2:10" x14ac:dyDescent="0.25">
      <c r="B42" s="2" t="s">
        <v>39</v>
      </c>
      <c r="D42" s="1" t="s">
        <v>81</v>
      </c>
      <c r="F42" t="s">
        <v>115</v>
      </c>
      <c r="G42">
        <v>24.4</v>
      </c>
      <c r="H42">
        <f t="shared" si="3"/>
        <v>73.199999999999989</v>
      </c>
      <c r="I42" s="10" t="s">
        <v>130</v>
      </c>
      <c r="J42" t="s">
        <v>92</v>
      </c>
    </row>
    <row r="43" spans="2:10" x14ac:dyDescent="0.25">
      <c r="B43" s="2" t="s">
        <v>40</v>
      </c>
      <c r="D43" s="1" t="s">
        <v>83</v>
      </c>
      <c r="F43" t="s">
        <v>115</v>
      </c>
      <c r="G43">
        <v>24.4</v>
      </c>
      <c r="H43">
        <f t="shared" si="3"/>
        <v>73.199999999999989</v>
      </c>
      <c r="I43" s="10" t="s">
        <v>130</v>
      </c>
      <c r="J43" t="s">
        <v>92</v>
      </c>
    </row>
    <row r="44" spans="2:10" x14ac:dyDescent="0.25">
      <c r="B44" s="2" t="s">
        <v>41</v>
      </c>
      <c r="D44" s="1" t="s">
        <v>84</v>
      </c>
      <c r="F44" t="s">
        <v>141</v>
      </c>
      <c r="G44" s="11">
        <v>36.5</v>
      </c>
      <c r="H44" s="11">
        <f t="shared" si="3"/>
        <v>109.5</v>
      </c>
      <c r="I44" s="13" t="s">
        <v>130</v>
      </c>
      <c r="J44" s="11" t="s">
        <v>92</v>
      </c>
    </row>
    <row r="45" spans="2:10" x14ac:dyDescent="0.25">
      <c r="B45" s="2" t="s">
        <v>42</v>
      </c>
      <c r="D45" s="1" t="s">
        <v>85</v>
      </c>
      <c r="F45" t="s">
        <v>116</v>
      </c>
      <c r="G45">
        <v>36.5</v>
      </c>
      <c r="H45">
        <f t="shared" si="3"/>
        <v>109.5</v>
      </c>
      <c r="I45" s="10" t="s">
        <v>130</v>
      </c>
      <c r="J45" t="s">
        <v>92</v>
      </c>
    </row>
    <row r="46" spans="2:10" x14ac:dyDescent="0.25">
      <c r="B46" s="2" t="s">
        <v>43</v>
      </c>
      <c r="D46" s="1" t="s">
        <v>62</v>
      </c>
      <c r="F46" t="s">
        <v>143</v>
      </c>
      <c r="G46">
        <f>2*24.2</f>
        <v>48.4</v>
      </c>
      <c r="H46">
        <f t="shared" si="3"/>
        <v>145.19999999999999</v>
      </c>
      <c r="I46" s="10" t="s">
        <v>130</v>
      </c>
      <c r="J46" t="s">
        <v>92</v>
      </c>
    </row>
    <row r="47" spans="2:10" x14ac:dyDescent="0.25">
      <c r="B47" s="2" t="s">
        <v>44</v>
      </c>
      <c r="D47" s="1" t="s">
        <v>86</v>
      </c>
      <c r="F47" t="s">
        <v>142</v>
      </c>
      <c r="G47">
        <f>2*24.2</f>
        <v>48.4</v>
      </c>
      <c r="H47">
        <f t="shared" si="3"/>
        <v>145.19999999999999</v>
      </c>
      <c r="I47" s="10" t="s">
        <v>130</v>
      </c>
      <c r="J47" t="s">
        <v>92</v>
      </c>
    </row>
    <row r="48" spans="2:10" x14ac:dyDescent="0.25">
      <c r="B48" s="2" t="s">
        <v>45</v>
      </c>
      <c r="D48" s="1" t="s">
        <v>87</v>
      </c>
      <c r="F48" t="s">
        <v>117</v>
      </c>
      <c r="G48">
        <f>2*36.5</f>
        <v>73</v>
      </c>
      <c r="H48">
        <f t="shared" si="3"/>
        <v>219</v>
      </c>
      <c r="I48" s="10" t="s">
        <v>130</v>
      </c>
      <c r="J48" t="s">
        <v>92</v>
      </c>
    </row>
    <row r="49" spans="2:10" x14ac:dyDescent="0.25">
      <c r="B49" s="2" t="s">
        <v>46</v>
      </c>
      <c r="D49" s="1" t="s">
        <v>88</v>
      </c>
      <c r="F49" t="s">
        <v>118</v>
      </c>
      <c r="G49">
        <f>3*24.2</f>
        <v>72.599999999999994</v>
      </c>
      <c r="H49">
        <f t="shared" si="3"/>
        <v>217.79999999999998</v>
      </c>
      <c r="I49" s="10" t="s">
        <v>130</v>
      </c>
      <c r="J49" t="s">
        <v>92</v>
      </c>
    </row>
    <row r="50" spans="2:10" x14ac:dyDescent="0.25">
      <c r="B50" s="2" t="s">
        <v>47</v>
      </c>
      <c r="D50" s="1" t="s">
        <v>89</v>
      </c>
      <c r="F50" t="s">
        <v>119</v>
      </c>
      <c r="G50">
        <f>4*24.2</f>
        <v>96.8</v>
      </c>
      <c r="H50">
        <f t="shared" si="3"/>
        <v>290.39999999999998</v>
      </c>
      <c r="I50" s="10" t="s">
        <v>130</v>
      </c>
      <c r="J50" t="s">
        <v>92</v>
      </c>
    </row>
    <row r="51" spans="2:10" x14ac:dyDescent="0.25">
      <c r="B51" s="2" t="s">
        <v>48</v>
      </c>
      <c r="D51" s="1" t="s">
        <v>90</v>
      </c>
      <c r="F51" t="s">
        <v>120</v>
      </c>
      <c r="G51">
        <f>4*24.2+12.2</f>
        <v>109</v>
      </c>
      <c r="H51">
        <f t="shared" si="3"/>
        <v>327</v>
      </c>
      <c r="I51" s="10" t="s">
        <v>130</v>
      </c>
      <c r="J51" t="s">
        <v>92</v>
      </c>
    </row>
    <row r="52" spans="2:10" x14ac:dyDescent="0.25">
      <c r="B52" s="2" t="s">
        <v>49</v>
      </c>
      <c r="D52" s="1" t="s">
        <v>67</v>
      </c>
      <c r="F52" t="s">
        <v>121</v>
      </c>
      <c r="G52">
        <f>4*36.5</f>
        <v>146</v>
      </c>
      <c r="H52">
        <f t="shared" si="3"/>
        <v>438</v>
      </c>
      <c r="I52" s="10" t="s">
        <v>130</v>
      </c>
      <c r="J52" t="s">
        <v>92</v>
      </c>
    </row>
    <row r="53" spans="2:10" x14ac:dyDescent="0.25">
      <c r="B53" s="2" t="s">
        <v>50</v>
      </c>
      <c r="D53" s="1" t="s">
        <v>68</v>
      </c>
      <c r="F53" t="s">
        <v>122</v>
      </c>
      <c r="G53">
        <f>5*36.5</f>
        <v>182.5</v>
      </c>
      <c r="H53">
        <f t="shared" si="3"/>
        <v>547.5</v>
      </c>
      <c r="I53" s="10" t="s">
        <v>130</v>
      </c>
      <c r="J53" t="s">
        <v>92</v>
      </c>
    </row>
    <row r="55" spans="2:10" x14ac:dyDescent="0.25">
      <c r="C55" t="s">
        <v>131</v>
      </c>
    </row>
    <row r="56" spans="2:10" ht="26.25" x14ac:dyDescent="0.45">
      <c r="B56" s="6" t="s">
        <v>124</v>
      </c>
      <c r="C56" s="5" t="s">
        <v>123</v>
      </c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Urick</dc:creator>
  <cp:lastModifiedBy>Paul Cmikiewicz</cp:lastModifiedBy>
  <cp:lastPrinted>2020-03-31T11:53:47Z</cp:lastPrinted>
  <dcterms:created xsi:type="dcterms:W3CDTF">2018-03-29T15:53:21Z</dcterms:created>
  <dcterms:modified xsi:type="dcterms:W3CDTF">2020-03-31T13:06:43Z</dcterms:modified>
</cp:coreProperties>
</file>